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Eigene Dateien\Vorlagen\PJGuide2.0\"/>
    </mc:Choice>
  </mc:AlternateContent>
  <bookViews>
    <workbookView xWindow="0" yWindow="0" windowWidth="23040" windowHeight="8796"/>
  </bookViews>
  <sheets>
    <sheet name="Projektbudget" sheetId="1" r:id="rId1"/>
    <sheet name="Personalkosten Angestellte" sheetId="4" r:id="rId2"/>
    <sheet name="Personalkosten freie D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31" i="1"/>
  <c r="D15" i="1" l="1"/>
  <c r="D12" i="1"/>
  <c r="D11" i="1"/>
  <c r="D10" i="1"/>
  <c r="E3" i="4"/>
  <c r="B3" i="3"/>
  <c r="B3" i="4"/>
  <c r="B15" i="3"/>
  <c r="B16" i="4"/>
  <c r="D13" i="1" l="1"/>
  <c r="D9" i="1"/>
  <c r="G17" i="4" l="1"/>
  <c r="F17" i="4"/>
  <c r="E17" i="4"/>
  <c r="D17" i="4"/>
  <c r="C17" i="4"/>
  <c r="B17" i="4"/>
  <c r="G16" i="4"/>
  <c r="F16" i="4"/>
  <c r="E16" i="4"/>
  <c r="D16" i="4"/>
  <c r="C16" i="4"/>
  <c r="E18" i="4" l="1"/>
  <c r="B18" i="4"/>
  <c r="C18" i="4"/>
  <c r="D18" i="4"/>
  <c r="D22" i="4" s="1"/>
  <c r="E19" i="4"/>
  <c r="E21" i="4" s="1"/>
  <c r="D23" i="4"/>
  <c r="F19" i="4"/>
  <c r="F21" i="4" s="1"/>
  <c r="G19" i="4"/>
  <c r="G21" i="4" s="1"/>
  <c r="E22" i="4"/>
  <c r="E20" i="4"/>
  <c r="D20" i="4"/>
  <c r="F18" i="4"/>
  <c r="G18" i="4"/>
  <c r="B19" i="4"/>
  <c r="B21" i="4" s="1"/>
  <c r="C19" i="4"/>
  <c r="C21" i="4" s="1"/>
  <c r="D19" i="4"/>
  <c r="D21" i="4" s="1"/>
  <c r="E23" i="4"/>
  <c r="G15" i="3"/>
  <c r="G16" i="3" s="1"/>
  <c r="G17" i="3" s="1"/>
  <c r="G19" i="3" s="1"/>
  <c r="F15" i="3"/>
  <c r="E15" i="3"/>
  <c r="D15" i="3"/>
  <c r="D16" i="3" s="1"/>
  <c r="C15" i="3"/>
  <c r="C16" i="3" s="1"/>
  <c r="B16" i="3"/>
  <c r="D30" i="1"/>
  <c r="D26" i="1"/>
  <c r="D18" i="3" l="1"/>
  <c r="D19" i="3"/>
  <c r="E16" i="3"/>
  <c r="E18" i="3" s="1"/>
  <c r="C20" i="4"/>
  <c r="C22" i="4" s="1"/>
  <c r="C23" i="4"/>
  <c r="B20" i="4"/>
  <c r="B23" i="4" s="1"/>
  <c r="C17" i="3"/>
  <c r="C18" i="3"/>
  <c r="B17" i="3"/>
  <c r="B19" i="3" s="1"/>
  <c r="C19" i="3"/>
  <c r="F16" i="3"/>
  <c r="G20" i="4"/>
  <c r="G22" i="4" s="1"/>
  <c r="F20" i="4"/>
  <c r="F22" i="4"/>
  <c r="F23" i="4"/>
  <c r="E17" i="3"/>
  <c r="D17" i="3"/>
  <c r="G18" i="3"/>
  <c r="E19" i="3" l="1"/>
  <c r="B18" i="3"/>
  <c r="B22" i="4"/>
  <c r="D7" i="1" s="1"/>
  <c r="D6" i="1" s="1"/>
  <c r="D17" i="1" s="1"/>
  <c r="F17" i="3"/>
  <c r="F18" i="3"/>
  <c r="F19" i="3"/>
  <c r="G23" i="4"/>
  <c r="D18" i="1" l="1"/>
  <c r="D19" i="1" s="1"/>
  <c r="D29" i="1" l="1"/>
  <c r="D28" i="1" s="1"/>
  <c r="D32" i="1" s="1"/>
  <c r="D25" i="1"/>
</calcChain>
</file>

<file path=xl/sharedStrings.xml><?xml version="1.0" encoding="utf-8"?>
<sst xmlns="http://schemas.openxmlformats.org/spreadsheetml/2006/main" count="112" uniqueCount="81">
  <si>
    <t>Budgetposition</t>
  </si>
  <si>
    <t>Betrag</t>
  </si>
  <si>
    <t>Pos.Nr.</t>
  </si>
  <si>
    <t>Anmerkungen - Zusage vorliegend ja/nein</t>
  </si>
  <si>
    <t>Finanzierungsquelle</t>
  </si>
  <si>
    <r>
      <t xml:space="preserve">beim FGÖ beantrager Förderbetrag </t>
    </r>
    <r>
      <rPr>
        <i/>
        <sz val="9"/>
        <rFont val="Lucida Sans Unicode"/>
        <family val="2"/>
      </rPr>
      <t>(wird automatisch von oben übernommen)</t>
    </r>
  </si>
  <si>
    <t>Personalkostenkalkulation für bestehendes Dienstverhältnis/Neuanstellung/Aufstockung</t>
  </si>
  <si>
    <t>Neuanstellung</t>
  </si>
  <si>
    <t>Aufstockung</t>
  </si>
  <si>
    <t>Bestehendes Dienstverhältnis</t>
  </si>
  <si>
    <t>Tätigkeitbereich im Projekt</t>
  </si>
  <si>
    <t>Monatsbruttobezug Projektstunden</t>
  </si>
  <si>
    <t>Bruttobezug für den Projektzeitraum</t>
  </si>
  <si>
    <t>LNK</t>
  </si>
  <si>
    <t>LNK SZ</t>
  </si>
  <si>
    <t>Bitte hier die Dienstnehmer/-innen eintragen</t>
  </si>
  <si>
    <t>Beispiel</t>
  </si>
  <si>
    <t>Maria Musterfrau</t>
  </si>
  <si>
    <t>Projektleiterin</t>
  </si>
  <si>
    <t>Aliquote SZ für den Projektzeitraum</t>
  </si>
  <si>
    <r>
      <rPr>
        <b/>
        <sz val="9"/>
        <color theme="1"/>
        <rFont val="Lucida Sans Unicode"/>
        <family val="2"/>
      </rPr>
      <t>Arbeitszeit/Woche in Stunden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</si>
  <si>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rPr>
        <b/>
        <sz val="9"/>
        <color theme="1"/>
        <rFont val="Lucida Sans Unicode"/>
        <family val="2"/>
      </rPr>
      <t>Stunden/Woche für das Projekt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</si>
  <si>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t xml:space="preserve">Start der Projekttätigkeit </t>
    </r>
    <r>
      <rPr>
        <i/>
        <sz val="9"/>
        <color theme="1"/>
        <rFont val="Lucida Sans Unicode"/>
        <family val="2"/>
      </rPr>
      <t>(TT.MM.JJJJ)</t>
    </r>
  </si>
  <si>
    <r>
      <t xml:space="preserve">Ende der Projekttätigkeit </t>
    </r>
    <r>
      <rPr>
        <i/>
        <sz val="9"/>
        <color theme="1"/>
        <rFont val="Lucida Sans Unicode"/>
        <family val="2"/>
      </rPr>
      <t>(TT.MM.JJJJ)</t>
    </r>
  </si>
  <si>
    <r>
      <rPr>
        <b/>
        <sz val="9"/>
        <color theme="1"/>
        <rFont val="Lucida Sans Unicode"/>
        <family val="2"/>
      </rPr>
      <t>Laufzeit in Monaten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(wird automatisch berechnet)</t>
    </r>
  </si>
  <si>
    <t>Name der Dienstnehmerin/
des Dienstnehmers</t>
  </si>
  <si>
    <t>für die Sonderzahlungen</t>
  </si>
  <si>
    <t>Änderungen der Lohnnebenkostensätze sind ggf. selbst anzupassen - dazu bitte die jeweilige Summe anklicken und die Formel korrigieren!</t>
  </si>
  <si>
    <r>
      <t xml:space="preserve">Dienstnehmer/in ab </t>
    </r>
    <r>
      <rPr>
        <i/>
        <sz val="9"/>
        <color theme="1"/>
        <rFont val="Lucida Sans Unicode"/>
        <family val="2"/>
      </rPr>
      <t>(TT.MM.JJJJ)</t>
    </r>
  </si>
  <si>
    <t>Wissenschaftliche Mitarbeiterin</t>
  </si>
  <si>
    <t>für das monatliche Honorar</t>
  </si>
  <si>
    <t>für den Monatsbruttobezug (ohne Sonderzahl.)</t>
  </si>
  <si>
    <t>Bitte das entspr. Dienstverhältnis aus 
der Dropdown-Liste auswählen</t>
  </si>
  <si>
    <t>Gesamtprojektkosten</t>
  </si>
  <si>
    <t xml:space="preserve"> Projektfinanzierung</t>
  </si>
  <si>
    <t>Externe Sachkosten</t>
  </si>
  <si>
    <r>
      <t>entspricht einer Quote von</t>
    </r>
    <r>
      <rPr>
        <i/>
        <sz val="9"/>
        <rFont val="Lucida Sans Unicode"/>
        <family val="2"/>
      </rPr>
      <t xml:space="preserve"> (wird automatisch berechnet)</t>
    </r>
  </si>
  <si>
    <r>
      <t xml:space="preserve">davon beim FGÖ beantragter Förderbetrag </t>
    </r>
    <r>
      <rPr>
        <i/>
        <sz val="9"/>
        <rFont val="Lucida Sans Unicode"/>
        <family val="2"/>
      </rPr>
      <t>(bitte Zahl eingeben)</t>
    </r>
  </si>
  <si>
    <t>Personalkostenkalkulation für freies Dienstverhältnis für Unselbständige</t>
  </si>
  <si>
    <t>Externe Honorarkosten</t>
  </si>
  <si>
    <t>a</t>
  </si>
  <si>
    <t>b</t>
  </si>
  <si>
    <t>Projektleitung</t>
  </si>
  <si>
    <t>Lohnnebenkosten Stand 01.01.2020:</t>
  </si>
  <si>
    <t>Dieser Satz setzt sich wie folgt zusammen:
21,23 % Sozialversicherungsbeitrag Dienstgeber
3,9 % Dienstgeberbeitrag (DB)
3 % Kommunalsteuer
1,53 % Mitarbeitervorsorge (MV)</t>
  </si>
  <si>
    <t>Dieser Satz setzt sich wie folgt zusammen:
20,73 % Sozialversicherungsbeitrag Dienstgeber
1,53 % Mitarbeitervorsorge (MV)</t>
  </si>
  <si>
    <t>Dieser Satz setzt sich wie folgt zusammen:
20,73 % Sozialversicherungsbeitrag Dienstgeber
3,9 % Dienstgeberbeitrag (DB)
3 % Kommunalsteuer
1,53 % Mitarbeitervorsorge (MV)</t>
  </si>
  <si>
    <t>Beispielbudget</t>
  </si>
  <si>
    <t>Projektlaufzeit: 01.01.2020 - 31.12.2021 (24 Monate)</t>
  </si>
  <si>
    <t>Peter Mustermann</t>
  </si>
  <si>
    <t>Anna Musterfrau</t>
  </si>
  <si>
    <t>Projektmitarbeit</t>
  </si>
  <si>
    <t>Anmerkungen/Kalkulationsgrundlagen</t>
  </si>
  <si>
    <t>Interne Personalkosten</t>
  </si>
  <si>
    <t>Liquide Eigenmittel Antragssteller/in</t>
  </si>
  <si>
    <t>Andere Geldgeber/innen</t>
  </si>
  <si>
    <t>Sonstige projektbezogene Finanzierungsquellen</t>
  </si>
  <si>
    <t>Summe der Finanzierung</t>
  </si>
  <si>
    <t>Projektbegleitung</t>
  </si>
  <si>
    <t>Peter Mustermann, 3h/Woche, Bruttostundensatz inkl. LNK € 38,59
(lt. Personalkostenkalkulation)</t>
  </si>
  <si>
    <t>Anna Musterfrau, 10h/Woche, Bruttostundensatz inkl. LNK € 26,19
(lt. Personalkostenkalkulation)</t>
  </si>
  <si>
    <t>Paul Sommer, 8 Tage à € 1.000,- (siehe Angebot vom 13.11.2019)</t>
  </si>
  <si>
    <t>Fort- und Weiterbildung Multiplikator/innen</t>
  </si>
  <si>
    <t>3 Tage à € 700,- zzgl. Seminarunterlagen € 500,-</t>
  </si>
  <si>
    <t>Vorträge</t>
  </si>
  <si>
    <t>6 Vorträge à 2h à 75,-</t>
  </si>
  <si>
    <t>c</t>
  </si>
  <si>
    <t>Druckkosten</t>
  </si>
  <si>
    <t>Druck Folder und Broschüre (5.000 Stk.), Handbuch (200 Stk.)</t>
  </si>
  <si>
    <t>Reisekosten Vorträge</t>
  </si>
  <si>
    <t>6 x Zugticket ÖBB 2. Klasse à durchschn. € 80,- (Hin- und Rückfahrt)</t>
  </si>
  <si>
    <t>Miete fremder Räumlichkeiten</t>
  </si>
  <si>
    <t>Saalmiete für Vorträge 6 x à € 350,- (siehe Angebot vom 2.11.2019)</t>
  </si>
  <si>
    <t>Gesamtprojektkosten (inkl. USt)</t>
  </si>
  <si>
    <t>Landesgesundheitsförderungsfonds</t>
  </si>
  <si>
    <t>Eigenmittel</t>
  </si>
  <si>
    <t>Teilnahmegebühren (für Vorträge)</t>
  </si>
  <si>
    <t>€ 10,- pro Person, ca. 30 Teilnehmende pro Vortrag</t>
  </si>
  <si>
    <r>
      <rPr>
        <b/>
        <sz val="9"/>
        <color theme="1"/>
        <rFont val="Lucida Sans Unicode"/>
        <family val="2"/>
      </rPr>
      <t>Monatsbruttobezug exkl. LNK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</si>
  <si>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t>Buttobezug inkl. LNK für den 
Projektzeitraum</t>
  </si>
  <si>
    <t>Buttostundensatz inkl. LNK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</si>
</sst>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&quot;€&quot;\ \ #,##0.00"/>
    <numFmt numFmtId="165" formatCode="&quot;€&quot;\ #,##0.00"/>
    <numFmt numFmtId="166" formatCode="General&quot; h/Woche&quot;"/>
    <numFmt numFmtId="167" formatCode="General&quot; Monate&quot;"/>
    <numFmt numFmtId="168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b/>
      <sz val="10"/>
      <color theme="0"/>
      <name val="Lucida Sans Unicode"/>
      <family val="2"/>
    </font>
    <font>
      <i/>
      <sz val="9"/>
      <name val="Lucida Sans Unicode"/>
      <family val="2"/>
    </font>
    <font>
      <b/>
      <sz val="9"/>
      <color theme="1"/>
      <name val="Lucida Sans Unicode"/>
      <family val="2"/>
    </font>
    <font>
      <sz val="9"/>
      <color theme="1" tint="0.499984740745262"/>
      <name val="Lucida Sans Unicode"/>
      <family val="2"/>
    </font>
    <font>
      <i/>
      <sz val="9"/>
      <color theme="1"/>
      <name val="Lucida Sans Unicode"/>
      <family val="2"/>
    </font>
    <font>
      <sz val="7.5"/>
      <color theme="1"/>
      <name val="Lucida Sans Unicode"/>
      <family val="2"/>
    </font>
    <font>
      <sz val="9"/>
      <color theme="0"/>
      <name val="Lucida Sans Unicode"/>
      <family val="2"/>
    </font>
    <font>
      <b/>
      <sz val="9.5"/>
      <name val="Lucida Sans Unicode"/>
      <family val="2"/>
    </font>
    <font>
      <sz val="9"/>
      <color rgb="FF000000"/>
      <name val="Lucida Sans Unicode"/>
      <family val="2"/>
    </font>
    <font>
      <b/>
      <sz val="7.5"/>
      <color rgb="FFFF0000"/>
      <name val="Lucida Sans Unicode"/>
      <family val="2"/>
    </font>
    <font>
      <sz val="7.5"/>
      <color rgb="FFFF0000"/>
      <name val="Lucida Sans Unicode"/>
      <family val="2"/>
    </font>
    <font>
      <b/>
      <sz val="11"/>
      <color theme="1"/>
      <name val="Lucida Sans Unicode"/>
      <family val="2"/>
    </font>
    <font>
      <sz val="9.5"/>
      <color theme="1"/>
      <name val="Lucida Sans Unicode"/>
      <family val="2"/>
    </font>
    <font>
      <b/>
      <sz val="8.5"/>
      <color rgb="FF00B0F0"/>
      <name val="Lucida Sans Unicode"/>
      <family val="2"/>
    </font>
    <font>
      <sz val="9.5"/>
      <color rgb="FF00B0F0"/>
      <name val="Lucida Sans Unicode"/>
      <family val="2"/>
    </font>
    <font>
      <b/>
      <sz val="7.7"/>
      <color rgb="FFFF0000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/>
    <xf numFmtId="0" fontId="4" fillId="0" borderId="1" xfId="0" applyFont="1" applyBorder="1" applyAlignment="1"/>
    <xf numFmtId="164" fontId="4" fillId="0" borderId="1" xfId="1" applyNumberFormat="1" applyFont="1" applyFill="1" applyBorder="1" applyAlignment="1"/>
    <xf numFmtId="0" fontId="2" fillId="0" borderId="0" xfId="0" applyFont="1" applyAlignment="1">
      <alignment vertical="center"/>
    </xf>
    <xf numFmtId="9" fontId="3" fillId="0" borderId="1" xfId="2" applyFont="1" applyFill="1" applyBorder="1" applyAlignment="1">
      <alignment horizontal="right"/>
    </xf>
    <xf numFmtId="0" fontId="2" fillId="0" borderId="6" xfId="0" applyFont="1" applyBorder="1"/>
    <xf numFmtId="0" fontId="3" fillId="3" borderId="1" xfId="0" applyFont="1" applyFill="1" applyBorder="1" applyAlignment="1">
      <alignment horizontal="center"/>
    </xf>
    <xf numFmtId="164" fontId="3" fillId="3" borderId="1" xfId="1" applyNumberFormat="1" applyFont="1" applyFill="1" applyBorder="1" applyAlignment="1"/>
    <xf numFmtId="0" fontId="4" fillId="0" borderId="1" xfId="0" applyFont="1" applyBorder="1" applyAlignment="1">
      <alignment horizontal="center"/>
    </xf>
    <xf numFmtId="165" fontId="12" fillId="5" borderId="1" xfId="0" applyNumberFormat="1" applyFont="1" applyFill="1" applyBorder="1" applyAlignment="1" applyProtection="1">
      <alignment horizontal="right" vertical="center" indent="2"/>
    </xf>
    <xf numFmtId="165" fontId="12" fillId="3" borderId="1" xfId="0" applyNumberFormat="1" applyFont="1" applyFill="1" applyBorder="1" applyAlignment="1" applyProtection="1">
      <alignment horizontal="right" vertical="center" indent="2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 readingOrder="1"/>
    </xf>
    <xf numFmtId="0" fontId="3" fillId="0" borderId="0" xfId="0" applyFont="1" applyFill="1" applyBorder="1" applyAlignment="1">
      <alignment horizontal="left"/>
    </xf>
    <xf numFmtId="9" fontId="3" fillId="0" borderId="0" xfId="2" applyFont="1" applyFill="1" applyBorder="1" applyAlignment="1">
      <alignment horizontal="right"/>
    </xf>
    <xf numFmtId="164" fontId="3" fillId="6" borderId="4" xfId="1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horizontal="center"/>
    </xf>
    <xf numFmtId="164" fontId="3" fillId="6" borderId="5" xfId="1" applyNumberFormat="1" applyFont="1" applyFill="1" applyBorder="1" applyAlignment="1"/>
    <xf numFmtId="164" fontId="3" fillId="2" borderId="1" xfId="1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wrapText="1"/>
    </xf>
    <xf numFmtId="168" fontId="2" fillId="0" borderId="0" xfId="0" applyNumberFormat="1" applyFont="1" applyAlignment="1"/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10" fontId="7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center" wrapText="1"/>
    </xf>
    <xf numFmtId="1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2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4"/>
  <sheetViews>
    <sheetView tabSelected="1" zoomScaleNormal="100" workbookViewId="0">
      <selection sqref="A1:D1"/>
    </sheetView>
  </sheetViews>
  <sheetFormatPr baseColWidth="10" defaultColWidth="11.44140625" defaultRowHeight="17.100000000000001" customHeight="1" x14ac:dyDescent="0.2"/>
  <cols>
    <col min="1" max="1" width="8.6640625" style="1" customWidth="1"/>
    <col min="2" max="2" width="48.6640625" style="1" customWidth="1"/>
    <col min="3" max="3" width="58.5546875" style="1" customWidth="1"/>
    <col min="4" max="4" width="20.6640625" style="1" customWidth="1"/>
    <col min="5" max="5" width="11.44140625" style="1" customWidth="1"/>
    <col min="6" max="16384" width="11.44140625" style="1"/>
  </cols>
  <sheetData>
    <row r="1" spans="1:13" ht="24.9" customHeight="1" x14ac:dyDescent="0.2">
      <c r="A1" s="60" t="s">
        <v>47</v>
      </c>
      <c r="B1" s="60"/>
      <c r="C1" s="60"/>
      <c r="D1" s="60"/>
    </row>
    <row r="2" spans="1:13" ht="24.9" customHeight="1" x14ac:dyDescent="0.2">
      <c r="A2" s="61" t="s">
        <v>48</v>
      </c>
      <c r="B2" s="62"/>
      <c r="C2" s="62"/>
      <c r="D2" s="62"/>
    </row>
    <row r="3" spans="1:13" ht="9.9" customHeight="1" x14ac:dyDescent="0.2">
      <c r="A3" s="63"/>
      <c r="B3" s="63"/>
      <c r="C3" s="63"/>
      <c r="D3" s="63"/>
    </row>
    <row r="4" spans="1:13" ht="24.9" customHeight="1" x14ac:dyDescent="0.2">
      <c r="A4" s="57" t="s">
        <v>33</v>
      </c>
      <c r="B4" s="57"/>
      <c r="C4" s="57"/>
      <c r="D4" s="57"/>
      <c r="E4" s="11"/>
    </row>
    <row r="5" spans="1:13" s="9" customFormat="1" ht="24.9" customHeight="1" x14ac:dyDescent="0.3">
      <c r="A5" s="2" t="s">
        <v>2</v>
      </c>
      <c r="B5" s="3" t="s">
        <v>0</v>
      </c>
      <c r="C5" s="3" t="s">
        <v>52</v>
      </c>
      <c r="D5" s="2" t="s">
        <v>1</v>
      </c>
    </row>
    <row r="6" spans="1:13" s="6" customFormat="1" ht="17.100000000000001" customHeight="1" x14ac:dyDescent="0.2">
      <c r="A6" s="12">
        <v>1</v>
      </c>
      <c r="B6" s="59" t="s">
        <v>53</v>
      </c>
      <c r="C6" s="59"/>
      <c r="D6" s="13">
        <f>SUM(D7:D8)</f>
        <v>39244.879999999997</v>
      </c>
    </row>
    <row r="7" spans="1:13" s="6" customFormat="1" ht="26.4" customHeight="1" x14ac:dyDescent="0.2">
      <c r="A7" s="4" t="s">
        <v>40</v>
      </c>
      <c r="B7" s="7" t="s">
        <v>42</v>
      </c>
      <c r="C7" s="29" t="s">
        <v>59</v>
      </c>
      <c r="D7" s="8">
        <f>'Personalkosten Angestellte'!B22</f>
        <v>12031.28</v>
      </c>
    </row>
    <row r="8" spans="1:13" s="6" customFormat="1" ht="26.4" customHeight="1" x14ac:dyDescent="0.2">
      <c r="A8" s="4" t="s">
        <v>41</v>
      </c>
      <c r="B8" s="7" t="s">
        <v>51</v>
      </c>
      <c r="C8" s="29" t="s">
        <v>60</v>
      </c>
      <c r="D8" s="8">
        <f>'Personalkosten Angestellte'!C22</f>
        <v>27213.599999999999</v>
      </c>
    </row>
    <row r="9" spans="1:13" s="6" customFormat="1" ht="17.100000000000001" customHeight="1" x14ac:dyDescent="0.2">
      <c r="A9" s="12">
        <v>2</v>
      </c>
      <c r="B9" s="59" t="s">
        <v>39</v>
      </c>
      <c r="C9" s="59"/>
      <c r="D9" s="13">
        <f>SUM(D10:D12)</f>
        <v>11500</v>
      </c>
      <c r="I9" s="17"/>
      <c r="J9" s="17"/>
      <c r="K9" s="17"/>
      <c r="L9" s="17"/>
    </row>
    <row r="10" spans="1:13" s="6" customFormat="1" ht="17.100000000000001" customHeight="1" x14ac:dyDescent="0.2">
      <c r="A10" s="4" t="s">
        <v>40</v>
      </c>
      <c r="B10" s="7" t="s">
        <v>58</v>
      </c>
      <c r="C10" s="7" t="s">
        <v>61</v>
      </c>
      <c r="D10" s="8">
        <f>8*1000</f>
        <v>8000</v>
      </c>
      <c r="I10" s="17"/>
      <c r="J10" s="17"/>
      <c r="K10" s="17"/>
      <c r="L10" s="17"/>
    </row>
    <row r="11" spans="1:13" s="6" customFormat="1" ht="17.100000000000001" customHeight="1" x14ac:dyDescent="0.2">
      <c r="A11" s="4" t="s">
        <v>41</v>
      </c>
      <c r="B11" s="7" t="s">
        <v>62</v>
      </c>
      <c r="C11" s="7" t="s">
        <v>63</v>
      </c>
      <c r="D11" s="8">
        <f>3*700+500</f>
        <v>2600</v>
      </c>
      <c r="I11" s="17"/>
      <c r="J11" s="17"/>
      <c r="K11" s="17"/>
      <c r="L11" s="17"/>
    </row>
    <row r="12" spans="1:13" s="6" customFormat="1" ht="17.100000000000001" customHeight="1" x14ac:dyDescent="0.2">
      <c r="A12" s="14" t="s">
        <v>66</v>
      </c>
      <c r="B12" s="7" t="s">
        <v>64</v>
      </c>
      <c r="C12" s="7" t="s">
        <v>65</v>
      </c>
      <c r="D12" s="8">
        <f>6*2*75</f>
        <v>900</v>
      </c>
      <c r="I12" s="17"/>
      <c r="J12" s="17"/>
      <c r="K12" s="17"/>
      <c r="L12" s="17"/>
    </row>
    <row r="13" spans="1:13" s="6" customFormat="1" ht="17.100000000000001" customHeight="1" x14ac:dyDescent="0.2">
      <c r="A13" s="12">
        <v>3</v>
      </c>
      <c r="B13" s="59" t="s">
        <v>35</v>
      </c>
      <c r="C13" s="59"/>
      <c r="D13" s="13">
        <f>SUM(D14:D16)</f>
        <v>4580</v>
      </c>
      <c r="I13" s="17"/>
      <c r="J13" s="17"/>
      <c r="K13" s="17"/>
      <c r="L13" s="17"/>
    </row>
    <row r="14" spans="1:13" s="6" customFormat="1" ht="17.100000000000001" customHeight="1" x14ac:dyDescent="0.2">
      <c r="A14" s="4" t="s">
        <v>40</v>
      </c>
      <c r="B14" s="7" t="s">
        <v>67</v>
      </c>
      <c r="C14" s="7" t="s">
        <v>68</v>
      </c>
      <c r="D14" s="8">
        <v>2000</v>
      </c>
      <c r="I14" s="19"/>
      <c r="J14" s="19"/>
      <c r="K14" s="19"/>
      <c r="L14" s="19"/>
      <c r="M14" s="19"/>
    </row>
    <row r="15" spans="1:13" s="6" customFormat="1" ht="17.100000000000001" customHeight="1" x14ac:dyDescent="0.2">
      <c r="A15" s="4" t="s">
        <v>41</v>
      </c>
      <c r="B15" s="7" t="s">
        <v>69</v>
      </c>
      <c r="C15" s="7" t="s">
        <v>70</v>
      </c>
      <c r="D15" s="8">
        <f>6*80</f>
        <v>480</v>
      </c>
      <c r="I15" s="19"/>
      <c r="J15" s="19"/>
      <c r="K15" s="19"/>
      <c r="L15" s="19"/>
      <c r="M15" s="19"/>
    </row>
    <row r="16" spans="1:13" s="6" customFormat="1" ht="17.100000000000001" customHeight="1" x14ac:dyDescent="0.2">
      <c r="A16" s="4" t="s">
        <v>66</v>
      </c>
      <c r="B16" s="7" t="s">
        <v>71</v>
      </c>
      <c r="C16" s="7" t="s">
        <v>72</v>
      </c>
      <c r="D16" s="8">
        <v>2100</v>
      </c>
      <c r="I16" s="19"/>
      <c r="J16" s="19"/>
      <c r="K16" s="19"/>
      <c r="L16" s="19"/>
      <c r="M16" s="19"/>
    </row>
    <row r="17" spans="1:12" s="9" customFormat="1" ht="24.9" customHeight="1" x14ac:dyDescent="0.3">
      <c r="A17" s="56" t="s">
        <v>73</v>
      </c>
      <c r="B17" s="56"/>
      <c r="C17" s="56"/>
      <c r="D17" s="25">
        <f>SUM(D13,D9,D6)</f>
        <v>55324.88</v>
      </c>
      <c r="F17" s="18"/>
      <c r="G17" s="18"/>
      <c r="H17" s="18"/>
      <c r="I17" s="18"/>
      <c r="J17" s="18"/>
      <c r="K17" s="18"/>
      <c r="L17" s="18"/>
    </row>
    <row r="18" spans="1:12" s="9" customFormat="1" ht="24.9" customHeight="1" x14ac:dyDescent="0.2">
      <c r="A18" s="65" t="s">
        <v>37</v>
      </c>
      <c r="B18" s="65"/>
      <c r="C18" s="65"/>
      <c r="D18" s="22">
        <f>ROUND(D17/2,0)</f>
        <v>27662</v>
      </c>
      <c r="F18" s="18"/>
      <c r="G18" s="17"/>
      <c r="H18" s="17"/>
      <c r="I18" s="17"/>
      <c r="J18" s="17"/>
      <c r="K18" s="17"/>
      <c r="L18" s="17"/>
    </row>
    <row r="19" spans="1:12" s="6" customFormat="1" ht="17.100000000000001" customHeight="1" x14ac:dyDescent="0.2">
      <c r="A19" s="54" t="s">
        <v>36</v>
      </c>
      <c r="B19" s="55"/>
      <c r="C19" s="55"/>
      <c r="D19" s="10">
        <f>IFERROR(D18/D17,"")</f>
        <v>0.49999204697777927</v>
      </c>
      <c r="G19" s="17"/>
      <c r="H19" s="17"/>
      <c r="I19" s="17"/>
      <c r="J19" s="17"/>
      <c r="K19" s="17"/>
      <c r="L19" s="17"/>
    </row>
    <row r="20" spans="1:12" s="6" customFormat="1" ht="9.9" customHeight="1" x14ac:dyDescent="0.2">
      <c r="A20" s="20"/>
      <c r="B20" s="20"/>
      <c r="C20" s="20"/>
      <c r="D20" s="21"/>
      <c r="G20" s="17"/>
      <c r="H20" s="17"/>
      <c r="I20" s="17"/>
      <c r="J20" s="17"/>
      <c r="K20" s="17"/>
      <c r="L20" s="17"/>
    </row>
    <row r="21" spans="1:12" s="26" customFormat="1" ht="17.100000000000001" customHeight="1" x14ac:dyDescent="0.25">
      <c r="A21" s="27"/>
      <c r="B21" s="28"/>
      <c r="C21" s="28"/>
      <c r="D21" s="28"/>
    </row>
    <row r="22" spans="1:12" ht="24.9" customHeight="1" x14ac:dyDescent="0.2">
      <c r="A22" s="64"/>
      <c r="B22" s="64"/>
      <c r="C22" s="64"/>
      <c r="D22" s="64"/>
    </row>
    <row r="23" spans="1:12" ht="24.9" customHeight="1" x14ac:dyDescent="0.2">
      <c r="A23" s="57" t="s">
        <v>34</v>
      </c>
      <c r="B23" s="57"/>
      <c r="C23" s="57"/>
      <c r="D23" s="57"/>
    </row>
    <row r="24" spans="1:12" s="9" customFormat="1" ht="24.9" customHeight="1" x14ac:dyDescent="0.3">
      <c r="A24" s="2" t="s">
        <v>2</v>
      </c>
      <c r="B24" s="3" t="s">
        <v>4</v>
      </c>
      <c r="C24" s="3" t="s">
        <v>3</v>
      </c>
      <c r="D24" s="2" t="s">
        <v>1</v>
      </c>
    </row>
    <row r="25" spans="1:12" s="6" customFormat="1" ht="17.100000000000001" customHeight="1" x14ac:dyDescent="0.2">
      <c r="A25" s="23">
        <v>1</v>
      </c>
      <c r="B25" s="58" t="s">
        <v>5</v>
      </c>
      <c r="C25" s="58"/>
      <c r="D25" s="24">
        <f>D18</f>
        <v>27662</v>
      </c>
    </row>
    <row r="26" spans="1:12" s="6" customFormat="1" ht="17.100000000000001" customHeight="1" x14ac:dyDescent="0.2">
      <c r="A26" s="12">
        <v>2</v>
      </c>
      <c r="B26" s="59" t="s">
        <v>54</v>
      </c>
      <c r="C26" s="59"/>
      <c r="D26" s="13">
        <f>SUM(D27)</f>
        <v>12031.88</v>
      </c>
    </row>
    <row r="27" spans="1:12" s="6" customFormat="1" ht="17.100000000000001" customHeight="1" x14ac:dyDescent="0.2">
      <c r="A27" s="4" t="s">
        <v>40</v>
      </c>
      <c r="B27" s="5" t="s">
        <v>75</v>
      </c>
      <c r="C27" s="5"/>
      <c r="D27" s="8">
        <v>12031.88</v>
      </c>
    </row>
    <row r="28" spans="1:12" s="6" customFormat="1" ht="17.100000000000001" customHeight="1" x14ac:dyDescent="0.2">
      <c r="A28" s="12">
        <v>3</v>
      </c>
      <c r="B28" s="59" t="s">
        <v>55</v>
      </c>
      <c r="C28" s="59"/>
      <c r="D28" s="13">
        <f>SUM(D29:D29)</f>
        <v>13831</v>
      </c>
      <c r="F28" s="30"/>
    </row>
    <row r="29" spans="1:12" s="6" customFormat="1" ht="17.100000000000001" customHeight="1" x14ac:dyDescent="0.2">
      <c r="A29" s="4" t="s">
        <v>40</v>
      </c>
      <c r="B29" s="5" t="s">
        <v>74</v>
      </c>
      <c r="C29" s="5"/>
      <c r="D29" s="8">
        <f>D18/2</f>
        <v>13831</v>
      </c>
    </row>
    <row r="30" spans="1:12" s="6" customFormat="1" ht="17.100000000000001" customHeight="1" x14ac:dyDescent="0.2">
      <c r="A30" s="12">
        <v>4</v>
      </c>
      <c r="B30" s="59" t="s">
        <v>56</v>
      </c>
      <c r="C30" s="59"/>
      <c r="D30" s="13">
        <f>SUM(D31:D31)</f>
        <v>1800</v>
      </c>
    </row>
    <row r="31" spans="1:12" s="6" customFormat="1" ht="17.100000000000001" customHeight="1" x14ac:dyDescent="0.2">
      <c r="A31" s="4" t="s">
        <v>40</v>
      </c>
      <c r="B31" s="7" t="s">
        <v>76</v>
      </c>
      <c r="C31" s="7" t="s">
        <v>77</v>
      </c>
      <c r="D31" s="8">
        <f>10*30*6</f>
        <v>1800</v>
      </c>
    </row>
    <row r="32" spans="1:12" s="9" customFormat="1" ht="24.9" customHeight="1" x14ac:dyDescent="0.3">
      <c r="A32" s="56" t="s">
        <v>57</v>
      </c>
      <c r="B32" s="56"/>
      <c r="C32" s="56"/>
      <c r="D32" s="25">
        <f>SUM(D30,D28,D26,D25)</f>
        <v>55324.88</v>
      </c>
    </row>
    <row r="33" spans="1:1" ht="9.9" customHeight="1" x14ac:dyDescent="0.2"/>
    <row r="34" spans="1:1" ht="17.100000000000001" customHeight="1" x14ac:dyDescent="0.2">
      <c r="A34" s="27"/>
    </row>
  </sheetData>
  <sheetProtection algorithmName="SHA-512" hashValue="d2emeDM1+W9YmWDxHOqyEzndBgrNDUPzkJuAGpOXXKrGEpzgLUdL08KT5hM9XRjhKUmdsTgEbJMaQ1SjL1tryA==" saltValue="qthaF9KMkAr02YcwDZKETA==" spinCount="100000" sheet="1" objects="1" scenarios="1"/>
  <mergeCells count="17">
    <mergeCell ref="A1:D1"/>
    <mergeCell ref="A2:D2"/>
    <mergeCell ref="A3:D3"/>
    <mergeCell ref="A4:D4"/>
    <mergeCell ref="B30:C30"/>
    <mergeCell ref="A22:D22"/>
    <mergeCell ref="B26:C26"/>
    <mergeCell ref="A17:C17"/>
    <mergeCell ref="A18:C18"/>
    <mergeCell ref="B6:C6"/>
    <mergeCell ref="B9:C9"/>
    <mergeCell ref="B13:C13"/>
    <mergeCell ref="A19:C19"/>
    <mergeCell ref="A32:C32"/>
    <mergeCell ref="A23:D23"/>
    <mergeCell ref="B25:C25"/>
    <mergeCell ref="B28:C28"/>
  </mergeCells>
  <dataValidations count="7">
    <dataValidation allowBlank="1" prompt="Interne Personalkosten (bereits beschäftigt, Neuanstellung, Aufstockung) sowie Kosten für freie Dienstverträge für Unselbständige berechnen Sie mittels der unten dafür vorgesehenen Tabellenblätter und übertragen die Beträge in das Projektbudget." sqref="B6:C6"/>
    <dataValidation allowBlank="1" prompt="Die Gesamtprojektkosten &quot;inkl.&quot; bzw. &quot;exkl.&quot; Ust weisen auf die Vorsteuerabzugsberechtigung der einreichenden Organisation hin. Bitte entfernen Sie den nicht zutreffenden Text und stellen Sie alle Kosten dementsprechend brutto oder netto dar." sqref="A17:C17"/>
    <dataValidation allowBlank="1" prompt="Geben Sie in dieser Spalte bitte alle bereits vorhandenen Informationen und Details zu den jeweiligen Budgetpositionen bekannt. Dazu zählen unter anderem Namen geplanter Leistungserbringer, Anzahl Stunden bzw. Tage, Stunden-/Tagsätze, Stückzahlen etc. " sqref="C5"/>
    <dataValidation allowBlank="1" prompt="Die liquiden Eigenmittel stellen den Eigenanteil am Projektbudget dar, den der Projekträger (einreichende Organisation) einbringt und unmittelbar für das Projekt zur Verfügung stellt." sqref="B26:C26"/>
    <dataValidation allowBlank="1" prompt="Unter andere Geldgeber/innen geben Sie bitte alle weiteren Stellen und/oder Organisationen bekannt, wo Sie Fördermittel bzw. Finanzierungszuschüsse beantragt haben. Geben Sie unter &quot;Anmerkungen&quot; an, ob bereits schriftliche Zusagen vorliegen oder nicht." sqref="B28:C28"/>
    <dataValidation allowBlank="1" prompt="Als sonstige projektbezogene Finanzierunsquellen kommen z.B. Einnahmen aus Teilnahmebeiträge zu projektbezogenen Veranstaltungen, Sponsoringbeiträge etc. in Frage." sqref="B30:C30"/>
    <dataValidation allowBlank="1" prompt="Die Summe der Finanzierung muss sich mit der Summe der eingereichten Gesamtprojektkosten decken." sqref="A32:C32"/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94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30"/>
  <sheetViews>
    <sheetView topLeftCell="A10" workbookViewId="0">
      <selection activeCell="F16" sqref="F16"/>
    </sheetView>
  </sheetViews>
  <sheetFormatPr baseColWidth="10" defaultColWidth="11.44140625" defaultRowHeight="11.4" x14ac:dyDescent="0.2"/>
  <cols>
    <col min="1" max="1" width="38" style="31" customWidth="1"/>
    <col min="2" max="7" width="20.6640625" style="31" customWidth="1"/>
    <col min="8" max="16384" width="11.44140625" style="31"/>
  </cols>
  <sheetData>
    <row r="1" spans="1:10" ht="24.9" customHeight="1" x14ac:dyDescent="0.2">
      <c r="A1" s="69" t="s">
        <v>6</v>
      </c>
      <c r="B1" s="70"/>
      <c r="C1" s="70"/>
      <c r="D1" s="70"/>
      <c r="E1" s="70"/>
      <c r="F1" s="70"/>
      <c r="G1" s="71"/>
    </row>
    <row r="2" spans="1:10" ht="24.9" customHeight="1" x14ac:dyDescent="0.2">
      <c r="A2" s="72"/>
      <c r="B2" s="72"/>
      <c r="C2" s="72"/>
      <c r="D2" s="72"/>
      <c r="E2" s="72"/>
      <c r="F2" s="72"/>
      <c r="G2" s="72"/>
    </row>
    <row r="3" spans="1:10" s="34" customFormat="1" ht="16.5" customHeight="1" x14ac:dyDescent="0.3">
      <c r="A3" s="32" t="s">
        <v>43</v>
      </c>
      <c r="B3" s="33">
        <f>(21.23+3.9+3+1.53)/100</f>
        <v>0.29659999999999997</v>
      </c>
      <c r="C3" s="73" t="s">
        <v>31</v>
      </c>
      <c r="D3" s="73"/>
      <c r="E3" s="33">
        <f>(20.73+3.9+3+1.53)/100</f>
        <v>0.29160000000000003</v>
      </c>
      <c r="F3" s="73" t="s">
        <v>26</v>
      </c>
      <c r="G3" s="73"/>
    </row>
    <row r="4" spans="1:10" ht="57" customHeight="1" x14ac:dyDescent="0.2">
      <c r="A4" s="35"/>
      <c r="B4" s="74" t="s">
        <v>44</v>
      </c>
      <c r="C4" s="74"/>
      <c r="D4" s="74"/>
      <c r="E4" s="74" t="s">
        <v>46</v>
      </c>
      <c r="F4" s="74"/>
      <c r="G4" s="74"/>
    </row>
    <row r="5" spans="1:10" ht="24.9" customHeight="1" x14ac:dyDescent="0.2">
      <c r="A5" s="36"/>
      <c r="B5" s="66" t="s">
        <v>27</v>
      </c>
      <c r="C5" s="66"/>
      <c r="D5" s="66"/>
      <c r="E5" s="66"/>
      <c r="F5" s="66"/>
      <c r="G5" s="66"/>
    </row>
    <row r="6" spans="1:10" ht="24.9" customHeight="1" x14ac:dyDescent="0.2">
      <c r="A6" s="67"/>
      <c r="B6" s="67"/>
      <c r="C6" s="67"/>
      <c r="D6" s="67"/>
      <c r="E6" s="67"/>
      <c r="F6" s="67"/>
      <c r="G6" s="67"/>
    </row>
    <row r="7" spans="1:10" ht="27.9" customHeight="1" x14ac:dyDescent="0.2">
      <c r="A7" s="34"/>
      <c r="B7" s="68" t="s">
        <v>15</v>
      </c>
      <c r="C7" s="68"/>
      <c r="D7" s="68"/>
      <c r="E7" s="68"/>
      <c r="F7" s="68"/>
      <c r="G7" s="37" t="s">
        <v>16</v>
      </c>
    </row>
    <row r="8" spans="1:10" ht="27.9" customHeight="1" x14ac:dyDescent="0.2">
      <c r="A8" s="38" t="s">
        <v>25</v>
      </c>
      <c r="B8" s="39" t="s">
        <v>49</v>
      </c>
      <c r="C8" s="39" t="s">
        <v>50</v>
      </c>
      <c r="D8" s="39"/>
      <c r="E8" s="39"/>
      <c r="F8" s="39"/>
      <c r="G8" s="39" t="s">
        <v>17</v>
      </c>
    </row>
    <row r="9" spans="1:10" ht="27.9" customHeight="1" x14ac:dyDescent="0.2">
      <c r="A9" s="38" t="s">
        <v>32</v>
      </c>
      <c r="B9" s="39" t="s">
        <v>9</v>
      </c>
      <c r="C9" s="39" t="s">
        <v>7</v>
      </c>
      <c r="D9" s="39"/>
      <c r="E9" s="39"/>
      <c r="F9" s="39"/>
      <c r="G9" s="39" t="s">
        <v>9</v>
      </c>
    </row>
    <row r="10" spans="1:10" ht="27.9" customHeight="1" x14ac:dyDescent="0.2">
      <c r="A10" s="40" t="s">
        <v>10</v>
      </c>
      <c r="B10" s="39" t="s">
        <v>42</v>
      </c>
      <c r="C10" s="39" t="s">
        <v>51</v>
      </c>
      <c r="D10" s="39"/>
      <c r="E10" s="39"/>
      <c r="F10" s="39"/>
      <c r="G10" s="39" t="s">
        <v>18</v>
      </c>
    </row>
    <row r="11" spans="1:10" ht="27.9" customHeight="1" x14ac:dyDescent="0.2">
      <c r="A11" s="41" t="s">
        <v>78</v>
      </c>
      <c r="B11" s="42">
        <v>4200</v>
      </c>
      <c r="C11" s="42">
        <v>750</v>
      </c>
      <c r="D11" s="42"/>
      <c r="E11" s="42"/>
      <c r="F11" s="42"/>
      <c r="G11" s="42">
        <v>2500</v>
      </c>
    </row>
    <row r="12" spans="1:10" ht="27.9" customHeight="1" x14ac:dyDescent="0.2">
      <c r="A12" s="41" t="s">
        <v>20</v>
      </c>
      <c r="B12" s="43">
        <v>38</v>
      </c>
      <c r="C12" s="43">
        <v>10</v>
      </c>
      <c r="D12" s="43"/>
      <c r="E12" s="43"/>
      <c r="F12" s="43"/>
      <c r="G12" s="43">
        <v>38.5</v>
      </c>
      <c r="J12" s="44"/>
    </row>
    <row r="13" spans="1:10" ht="27.9" customHeight="1" x14ac:dyDescent="0.2">
      <c r="A13" s="41" t="s">
        <v>21</v>
      </c>
      <c r="B13" s="43">
        <v>3</v>
      </c>
      <c r="C13" s="43">
        <v>10</v>
      </c>
      <c r="D13" s="43"/>
      <c r="E13" s="43"/>
      <c r="F13" s="43"/>
      <c r="G13" s="43">
        <v>5</v>
      </c>
    </row>
    <row r="14" spans="1:10" ht="20.100000000000001" customHeight="1" x14ac:dyDescent="0.2">
      <c r="A14" s="38" t="s">
        <v>22</v>
      </c>
      <c r="B14" s="45">
        <v>43831</v>
      </c>
      <c r="C14" s="45">
        <v>43831</v>
      </c>
      <c r="D14" s="45"/>
      <c r="E14" s="45"/>
      <c r="F14" s="45"/>
      <c r="G14" s="45">
        <v>43831</v>
      </c>
    </row>
    <row r="15" spans="1:10" ht="20.100000000000001" customHeight="1" x14ac:dyDescent="0.2">
      <c r="A15" s="38" t="s">
        <v>23</v>
      </c>
      <c r="B15" s="45">
        <v>44561</v>
      </c>
      <c r="C15" s="45">
        <v>44561</v>
      </c>
      <c r="D15" s="45"/>
      <c r="E15" s="45"/>
      <c r="F15" s="45"/>
      <c r="G15" s="45">
        <v>44377</v>
      </c>
    </row>
    <row r="16" spans="1:10" ht="27.9" customHeight="1" x14ac:dyDescent="0.2">
      <c r="A16" s="41" t="s">
        <v>24</v>
      </c>
      <c r="B16" s="46">
        <f t="shared" ref="B16:F16" si="0">IF(B15="","",ROUND(12*YEARFRAC(EOMONTH(B14,0),EOMONTH(B15,0),0)-1/12,0)+IF(DAY(B14)&lt;15,0.5,0)+IF(DAY(B15)&lt;15,0,0.5))</f>
        <v>24</v>
      </c>
      <c r="C16" s="46">
        <f t="shared" si="0"/>
        <v>24</v>
      </c>
      <c r="D16" s="46" t="str">
        <f t="shared" si="0"/>
        <v/>
      </c>
      <c r="E16" s="46" t="str">
        <f t="shared" si="0"/>
        <v/>
      </c>
      <c r="F16" s="46" t="str">
        <f t="shared" si="0"/>
        <v/>
      </c>
      <c r="G16" s="46">
        <f>IF(G15="","",ROUND(12*YEARFRAC(EOMONTH(G14,0),EOMONTH(G15,0),0)-1/12,0)+IF(DAY(G14)&lt;15,0.5,0)+IF(DAY(G15)&lt;15,0,0.5))</f>
        <v>18</v>
      </c>
    </row>
    <row r="17" spans="1:7" s="49" customFormat="1" ht="16.5" hidden="1" customHeight="1" x14ac:dyDescent="0.2">
      <c r="A17" s="47" t="s">
        <v>11</v>
      </c>
      <c r="B17" s="48">
        <f t="shared" ref="B17:F17" si="1">B11/B12*B13</f>
        <v>331.57894736842104</v>
      </c>
      <c r="C17" s="48">
        <f t="shared" si="1"/>
        <v>750</v>
      </c>
      <c r="D17" s="48" t="e">
        <f t="shared" si="1"/>
        <v>#DIV/0!</v>
      </c>
      <c r="E17" s="48" t="e">
        <f t="shared" si="1"/>
        <v>#DIV/0!</v>
      </c>
      <c r="F17" s="48" t="e">
        <f t="shared" si="1"/>
        <v>#DIV/0!</v>
      </c>
      <c r="G17" s="48">
        <f>G11/G12*G13</f>
        <v>324.67532467532465</v>
      </c>
    </row>
    <row r="18" spans="1:7" s="49" customFormat="1" ht="16.5" hidden="1" customHeight="1" x14ac:dyDescent="0.2">
      <c r="A18" s="47" t="s">
        <v>12</v>
      </c>
      <c r="B18" s="48">
        <f t="shared" ref="B18:F18" si="2">B17*B16</f>
        <v>7957.894736842105</v>
      </c>
      <c r="C18" s="48">
        <f t="shared" si="2"/>
        <v>18000</v>
      </c>
      <c r="D18" s="48" t="e">
        <f t="shared" si="2"/>
        <v>#DIV/0!</v>
      </c>
      <c r="E18" s="48" t="e">
        <f t="shared" si="2"/>
        <v>#DIV/0!</v>
      </c>
      <c r="F18" s="48" t="e">
        <f t="shared" si="2"/>
        <v>#DIV/0!</v>
      </c>
      <c r="G18" s="48">
        <f>G17*G16</f>
        <v>5844.1558441558436</v>
      </c>
    </row>
    <row r="19" spans="1:7" s="49" customFormat="1" ht="16.5" hidden="1" customHeight="1" x14ac:dyDescent="0.2">
      <c r="A19" s="47" t="s">
        <v>19</v>
      </c>
      <c r="B19" s="48">
        <f t="shared" ref="B19:F19" si="3">B17/12*B16*2</f>
        <v>1326.3157894736842</v>
      </c>
      <c r="C19" s="48">
        <f t="shared" si="3"/>
        <v>3000</v>
      </c>
      <c r="D19" s="48" t="e">
        <f t="shared" si="3"/>
        <v>#DIV/0!</v>
      </c>
      <c r="E19" s="48" t="e">
        <f t="shared" si="3"/>
        <v>#DIV/0!</v>
      </c>
      <c r="F19" s="48" t="e">
        <f t="shared" si="3"/>
        <v>#DIV/0!</v>
      </c>
      <c r="G19" s="48">
        <f>G17/12*G16*2</f>
        <v>974.02597402597394</v>
      </c>
    </row>
    <row r="20" spans="1:7" s="49" customFormat="1" ht="16.5" hidden="1" customHeight="1" x14ac:dyDescent="0.2">
      <c r="A20" s="47" t="s">
        <v>13</v>
      </c>
      <c r="B20" s="48">
        <f t="shared" ref="B20:F20" si="4">B18*$B$3</f>
        <v>2360.3115789473682</v>
      </c>
      <c r="C20" s="48">
        <f t="shared" si="4"/>
        <v>5338.7999999999993</v>
      </c>
      <c r="D20" s="48" t="e">
        <f t="shared" si="4"/>
        <v>#DIV/0!</v>
      </c>
      <c r="E20" s="48" t="e">
        <f t="shared" si="4"/>
        <v>#DIV/0!</v>
      </c>
      <c r="F20" s="48" t="e">
        <f t="shared" si="4"/>
        <v>#DIV/0!</v>
      </c>
      <c r="G20" s="48">
        <f>G18*$B$3</f>
        <v>1733.376623376623</v>
      </c>
    </row>
    <row r="21" spans="1:7" s="49" customFormat="1" ht="16.5" hidden="1" customHeight="1" x14ac:dyDescent="0.2">
      <c r="A21" s="47" t="s">
        <v>14</v>
      </c>
      <c r="B21" s="48">
        <f t="shared" ref="B21:F21" si="5">B19*$E$3</f>
        <v>386.75368421052633</v>
      </c>
      <c r="C21" s="48">
        <f t="shared" si="5"/>
        <v>874.80000000000007</v>
      </c>
      <c r="D21" s="48" t="e">
        <f t="shared" si="5"/>
        <v>#DIV/0!</v>
      </c>
      <c r="E21" s="48" t="e">
        <f t="shared" si="5"/>
        <v>#DIV/0!</v>
      </c>
      <c r="F21" s="48" t="e">
        <f t="shared" si="5"/>
        <v>#DIV/0!</v>
      </c>
      <c r="G21" s="48">
        <f>G19*$E$3</f>
        <v>284.02597402597405</v>
      </c>
    </row>
    <row r="22" spans="1:7" ht="27.9" customHeight="1" x14ac:dyDescent="0.2">
      <c r="A22" s="52" t="s">
        <v>79</v>
      </c>
      <c r="B22" s="16">
        <f t="shared" ref="B22:F22" si="6">IFERROR(ROUND(SUM(B18:B21),2),"")</f>
        <v>12031.28</v>
      </c>
      <c r="C22" s="16">
        <f t="shared" si="6"/>
        <v>27213.599999999999</v>
      </c>
      <c r="D22" s="16" t="str">
        <f t="shared" si="6"/>
        <v/>
      </c>
      <c r="E22" s="16" t="str">
        <f t="shared" si="6"/>
        <v/>
      </c>
      <c r="F22" s="16" t="str">
        <f t="shared" si="6"/>
        <v/>
      </c>
      <c r="G22" s="15">
        <f>IFERROR(ROUND(SUM(G18:G21),2),"")</f>
        <v>8835.58</v>
      </c>
    </row>
    <row r="23" spans="1:7" ht="27.9" customHeight="1" x14ac:dyDescent="0.2">
      <c r="A23" s="52" t="s">
        <v>80</v>
      </c>
      <c r="B23" s="16">
        <f>IFERROR(ROUND(SUM(B18:B21)/B16/4.33/B13,2),"")</f>
        <v>38.590000000000003</v>
      </c>
      <c r="C23" s="16">
        <f t="shared" ref="C23:G23" si="7">IFERROR(ROUND(SUM(C18:C21)/C16/4.33/C13,2),"")</f>
        <v>26.19</v>
      </c>
      <c r="D23" s="16" t="str">
        <f t="shared" si="7"/>
        <v/>
      </c>
      <c r="E23" s="16" t="str">
        <f t="shared" si="7"/>
        <v/>
      </c>
      <c r="F23" s="16" t="str">
        <f t="shared" si="7"/>
        <v/>
      </c>
      <c r="G23" s="15">
        <f t="shared" si="7"/>
        <v>22.67</v>
      </c>
    </row>
    <row r="24" spans="1:7" ht="24.9" customHeight="1" x14ac:dyDescent="0.2">
      <c r="A24" s="50"/>
    </row>
    <row r="28" spans="1:7" ht="16.5" customHeight="1" x14ac:dyDescent="0.2">
      <c r="A28" s="51" t="s">
        <v>9</v>
      </c>
    </row>
    <row r="29" spans="1:7" ht="16.5" customHeight="1" x14ac:dyDescent="0.2">
      <c r="A29" s="51" t="s">
        <v>7</v>
      </c>
    </row>
    <row r="30" spans="1:7" ht="16.5" customHeight="1" x14ac:dyDescent="0.2">
      <c r="A30" s="51" t="s">
        <v>8</v>
      </c>
    </row>
  </sheetData>
  <sheetProtection algorithmName="SHA-512" hashValue="vgoUkhUKCDWqf5F6Wg6isQKUyT00cdRJcaJ8ig1165h2kSpmbd/eoqw8A9x/RmIedS7eD+qkfDELdtN5wHtAyw==" saltValue="ium7l/7QaljFEiIIu/Et2A==" spinCount="100000" sheet="1" objects="1" scenarios="1" selectLockedCells="1"/>
  <protectedRanges>
    <protectedRange sqref="B22:G22" name="Formelbereich_1"/>
    <protectedRange sqref="B23:G23" name="Formelbereich_3"/>
  </protectedRanges>
  <mergeCells count="9">
    <mergeCell ref="B5:G5"/>
    <mergeCell ref="A6:G6"/>
    <mergeCell ref="B7:F7"/>
    <mergeCell ref="A1:G1"/>
    <mergeCell ref="A2:G2"/>
    <mergeCell ref="C3:D3"/>
    <mergeCell ref="F3:G3"/>
    <mergeCell ref="B4:D4"/>
    <mergeCell ref="E4:G4"/>
  </mergeCells>
  <dataValidations count="5">
    <dataValidation type="list" allowBlank="1" showInputMessage="1" showErrorMessage="1" sqref="B9:G9">
      <formula1>$A$28:$A$30</formula1>
    </dataValidation>
    <dataValidation type="list" allowBlank="1" showInputMessage="1" showErrorMessage="1" sqref="B27">
      <formula1>$D$27:$D$29</formula1>
    </dataValidation>
    <dataValidation allowBlank="1" prompt="Die Lohnnebenkosten fallen für den Arbeitgeber an und werden auch als indirekte Personalzusatzkosten bezeichnet (u.a. Arbeitgeberanteile an der Sozialversicherung, Lohnsteuer). _x000a_Bitte in diesem Feld das Montasbruttogehalt ohne Dienstgeberkosten angeben." sqref="A11"/>
    <dataValidation allowBlank="1" prompt="Die hier errechnete Zahl dient zum Übertrag in das Budget unter den internen Personalkosten in der Spalte &quot;Betrag&quot;." sqref="A22"/>
    <dataValidation allowBlank="1" prompt="Die hier errechnete Zahl dient zum Übertrag in das Budget unter den internen Personalkosten in der Spalte &quot;Anmerkungen/Kalkulationsgrundlagen&quot;." sqref="A23"/>
  </dataValidations>
  <pageMargins left="0.70866141732283472" right="0.70866141732283472" top="0.78740157480314965" bottom="0.78740157480314965" header="0.31496062992125984" footer="0.31496062992125984"/>
  <pageSetup paperSize="9" scale="80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20"/>
  <sheetViews>
    <sheetView topLeftCell="B13" workbookViewId="0">
      <selection activeCell="B15" sqref="B15"/>
    </sheetView>
  </sheetViews>
  <sheetFormatPr baseColWidth="10" defaultColWidth="11.44140625" defaultRowHeight="11.4" x14ac:dyDescent="0.2"/>
  <cols>
    <col min="1" max="1" width="38" style="31" customWidth="1"/>
    <col min="2" max="7" width="20.6640625" style="31" customWidth="1"/>
    <col min="8" max="16384" width="11.44140625" style="31"/>
  </cols>
  <sheetData>
    <row r="1" spans="1:7" ht="24.9" customHeight="1" x14ac:dyDescent="0.2">
      <c r="A1" s="69" t="s">
        <v>38</v>
      </c>
      <c r="B1" s="70"/>
      <c r="C1" s="70"/>
      <c r="D1" s="70"/>
      <c r="E1" s="70"/>
      <c r="F1" s="70"/>
      <c r="G1" s="71"/>
    </row>
    <row r="2" spans="1:7" ht="24.9" customHeight="1" x14ac:dyDescent="0.2">
      <c r="A2" s="72"/>
      <c r="B2" s="72"/>
      <c r="C2" s="72"/>
      <c r="D2" s="72"/>
      <c r="E2" s="72"/>
      <c r="F2" s="72"/>
      <c r="G2" s="72"/>
    </row>
    <row r="3" spans="1:7" s="34" customFormat="1" ht="16.5" customHeight="1" x14ac:dyDescent="0.3">
      <c r="A3" s="32" t="s">
        <v>43</v>
      </c>
      <c r="B3" s="33">
        <f>(20.73+3.9+3+1.53)/100</f>
        <v>0.29160000000000003</v>
      </c>
      <c r="C3" s="76" t="s">
        <v>30</v>
      </c>
      <c r="D3" s="76"/>
      <c r="E3" s="53"/>
      <c r="F3" s="76"/>
      <c r="G3" s="76"/>
    </row>
    <row r="4" spans="1:7" ht="37.5" customHeight="1" x14ac:dyDescent="0.2">
      <c r="A4" s="35"/>
      <c r="B4" s="74" t="s">
        <v>45</v>
      </c>
      <c r="C4" s="74"/>
      <c r="D4" s="74"/>
      <c r="E4" s="74"/>
      <c r="F4" s="74"/>
      <c r="G4" s="74"/>
    </row>
    <row r="5" spans="1:7" ht="24.9" customHeight="1" x14ac:dyDescent="0.2">
      <c r="A5" s="36"/>
      <c r="B5" s="75" t="s">
        <v>27</v>
      </c>
      <c r="C5" s="75"/>
      <c r="D5" s="75"/>
      <c r="E5" s="75"/>
      <c r="F5" s="75"/>
      <c r="G5" s="75"/>
    </row>
    <row r="6" spans="1:7" ht="24.9" customHeight="1" x14ac:dyDescent="0.2">
      <c r="A6" s="67"/>
      <c r="B6" s="67"/>
      <c r="C6" s="67"/>
      <c r="D6" s="67"/>
      <c r="E6" s="67"/>
      <c r="F6" s="67"/>
      <c r="G6" s="67"/>
    </row>
    <row r="7" spans="1:7" ht="27.9" customHeight="1" x14ac:dyDescent="0.2">
      <c r="A7" s="34"/>
      <c r="B7" s="68" t="s">
        <v>15</v>
      </c>
      <c r="C7" s="68"/>
      <c r="D7" s="68"/>
      <c r="E7" s="68"/>
      <c r="F7" s="68"/>
      <c r="G7" s="37" t="s">
        <v>16</v>
      </c>
    </row>
    <row r="8" spans="1:7" ht="27.9" customHeight="1" x14ac:dyDescent="0.2">
      <c r="A8" s="38" t="s">
        <v>25</v>
      </c>
      <c r="B8" s="39"/>
      <c r="C8" s="39"/>
      <c r="D8" s="39"/>
      <c r="E8" s="39"/>
      <c r="F8" s="39"/>
      <c r="G8" s="39" t="s">
        <v>17</v>
      </c>
    </row>
    <row r="9" spans="1:7" ht="27.9" customHeight="1" x14ac:dyDescent="0.2">
      <c r="A9" s="40" t="s">
        <v>10</v>
      </c>
      <c r="B9" s="39"/>
      <c r="C9" s="39"/>
      <c r="D9" s="39"/>
      <c r="E9" s="39"/>
      <c r="F9" s="39"/>
      <c r="G9" s="39" t="s">
        <v>29</v>
      </c>
    </row>
    <row r="10" spans="1:7" ht="27.9" customHeight="1" x14ac:dyDescent="0.2">
      <c r="A10" s="40" t="s">
        <v>28</v>
      </c>
      <c r="B10" s="45"/>
      <c r="C10" s="45"/>
      <c r="D10" s="45"/>
      <c r="E10" s="45"/>
      <c r="F10" s="45"/>
      <c r="G10" s="45">
        <v>43831</v>
      </c>
    </row>
    <row r="11" spans="1:7" ht="27.9" customHeight="1" x14ac:dyDescent="0.2">
      <c r="A11" s="41" t="s">
        <v>78</v>
      </c>
      <c r="B11" s="42"/>
      <c r="C11" s="42"/>
      <c r="D11" s="42"/>
      <c r="E11" s="42"/>
      <c r="F11" s="42"/>
      <c r="G11" s="42">
        <v>490</v>
      </c>
    </row>
    <row r="12" spans="1:7" ht="27.9" customHeight="1" x14ac:dyDescent="0.2">
      <c r="A12" s="41" t="s">
        <v>20</v>
      </c>
      <c r="B12" s="43"/>
      <c r="C12" s="43"/>
      <c r="D12" s="43"/>
      <c r="E12" s="43"/>
      <c r="F12" s="43"/>
      <c r="G12" s="43">
        <v>5</v>
      </c>
    </row>
    <row r="13" spans="1:7" ht="20.100000000000001" customHeight="1" x14ac:dyDescent="0.2">
      <c r="A13" s="38" t="s">
        <v>22</v>
      </c>
      <c r="B13" s="45"/>
      <c r="C13" s="45"/>
      <c r="D13" s="45"/>
      <c r="E13" s="45"/>
      <c r="F13" s="45"/>
      <c r="G13" s="45">
        <v>43831</v>
      </c>
    </row>
    <row r="14" spans="1:7" ht="20.100000000000001" customHeight="1" x14ac:dyDescent="0.2">
      <c r="A14" s="38" t="s">
        <v>23</v>
      </c>
      <c r="B14" s="45"/>
      <c r="C14" s="45"/>
      <c r="D14" s="45"/>
      <c r="E14" s="45"/>
      <c r="F14" s="45"/>
      <c r="G14" s="45">
        <v>44377</v>
      </c>
    </row>
    <row r="15" spans="1:7" ht="27.9" customHeight="1" x14ac:dyDescent="0.2">
      <c r="A15" s="41" t="s">
        <v>24</v>
      </c>
      <c r="B15" s="46" t="str">
        <f t="shared" ref="B15:F15" si="0">IF(B14="","",ROUND(12*YEARFRAC(EOMONTH(B13,0),EOMONTH(B14,0),0)-1/12,0)+IF(DAY(B13)&lt;15,0.5,0)+IF(DAY(B14)&lt;15,0,0.5))</f>
        <v/>
      </c>
      <c r="C15" s="46" t="str">
        <f t="shared" si="0"/>
        <v/>
      </c>
      <c r="D15" s="46" t="str">
        <f t="shared" si="0"/>
        <v/>
      </c>
      <c r="E15" s="46" t="str">
        <f t="shared" si="0"/>
        <v/>
      </c>
      <c r="F15" s="46" t="str">
        <f t="shared" si="0"/>
        <v/>
      </c>
      <c r="G15" s="46">
        <f>IF(G14="","",ROUND(12*YEARFRAC(EOMONTH(G13,0),EOMONTH(G14,0),0)-1/12,0)+IF(DAY(G13)&lt;15,0.5,0)+IF(DAY(G14)&lt;15,0,0.5))</f>
        <v>18</v>
      </c>
    </row>
    <row r="16" spans="1:7" s="49" customFormat="1" ht="16.5" hidden="1" customHeight="1" x14ac:dyDescent="0.2">
      <c r="A16" s="47" t="s">
        <v>12</v>
      </c>
      <c r="B16" s="48" t="e">
        <f t="shared" ref="B16:F16" si="1">B11*B15</f>
        <v>#VALUE!</v>
      </c>
      <c r="C16" s="48" t="e">
        <f t="shared" si="1"/>
        <v>#VALUE!</v>
      </c>
      <c r="D16" s="48" t="e">
        <f t="shared" si="1"/>
        <v>#VALUE!</v>
      </c>
      <c r="E16" s="48" t="e">
        <f t="shared" si="1"/>
        <v>#VALUE!</v>
      </c>
      <c r="F16" s="48" t="e">
        <f t="shared" si="1"/>
        <v>#VALUE!</v>
      </c>
      <c r="G16" s="48">
        <f>G11*G15</f>
        <v>8820</v>
      </c>
    </row>
    <row r="17" spans="1:7" s="49" customFormat="1" ht="16.5" hidden="1" customHeight="1" x14ac:dyDescent="0.2">
      <c r="A17" s="47" t="s">
        <v>13</v>
      </c>
      <c r="B17" s="48" t="e">
        <f t="shared" ref="B17:F17" si="2">ROUND(B16*$B$3,2)</f>
        <v>#VALUE!</v>
      </c>
      <c r="C17" s="48" t="e">
        <f t="shared" si="2"/>
        <v>#VALUE!</v>
      </c>
      <c r="D17" s="48" t="e">
        <f t="shared" si="2"/>
        <v>#VALUE!</v>
      </c>
      <c r="E17" s="48" t="e">
        <f t="shared" si="2"/>
        <v>#VALUE!</v>
      </c>
      <c r="F17" s="48" t="e">
        <f t="shared" si="2"/>
        <v>#VALUE!</v>
      </c>
      <c r="G17" s="48">
        <f>ROUND(G16*$B$3,2)</f>
        <v>2571.91</v>
      </c>
    </row>
    <row r="18" spans="1:7" ht="27.9" customHeight="1" x14ac:dyDescent="0.2">
      <c r="A18" s="52" t="s">
        <v>79</v>
      </c>
      <c r="B18" s="16" t="str">
        <f t="shared" ref="B18:F18" si="3">IFERROR(ROUND(SUM(B16:B17),2),"")</f>
        <v/>
      </c>
      <c r="C18" s="16" t="str">
        <f t="shared" si="3"/>
        <v/>
      </c>
      <c r="D18" s="16" t="str">
        <f t="shared" si="3"/>
        <v/>
      </c>
      <c r="E18" s="16" t="str">
        <f t="shared" si="3"/>
        <v/>
      </c>
      <c r="F18" s="16" t="str">
        <f t="shared" si="3"/>
        <v/>
      </c>
      <c r="G18" s="15">
        <f>IFERROR(ROUND(SUM(G16:G17),2),"")</f>
        <v>11391.91</v>
      </c>
    </row>
    <row r="19" spans="1:7" ht="27.9" customHeight="1" x14ac:dyDescent="0.2">
      <c r="A19" s="52" t="s">
        <v>80</v>
      </c>
      <c r="B19" s="16" t="str">
        <f t="shared" ref="B19:F19" si="4">IFERROR(ROUND(SUM(B16:B17)/B15/4.33/B12,2),"")</f>
        <v/>
      </c>
      <c r="C19" s="16" t="str">
        <f t="shared" si="4"/>
        <v/>
      </c>
      <c r="D19" s="16" t="str">
        <f t="shared" si="4"/>
        <v/>
      </c>
      <c r="E19" s="16" t="str">
        <f t="shared" si="4"/>
        <v/>
      </c>
      <c r="F19" s="16" t="str">
        <f t="shared" si="4"/>
        <v/>
      </c>
      <c r="G19" s="15">
        <f>IFERROR(ROUND(SUM(G16:G17)/G15/4.33/G12,2),"")</f>
        <v>29.23</v>
      </c>
    </row>
    <row r="20" spans="1:7" ht="24.9" customHeight="1" x14ac:dyDescent="0.2">
      <c r="A20" s="50"/>
    </row>
  </sheetData>
  <sheetProtection algorithmName="SHA-512" hashValue="vPVXPsFlm7ad+NFcJkMC4mncHVaGAcYSB3VdeEDw+Js+Lkkhnnd7mq4jDVlhzZjyAWqRyp316TrMEWo82aeNPA==" saltValue="NEiI2U7KdADwS9vGt4nNiw==" spinCount="100000" sheet="1" objects="1" scenarios="1" selectLockedCells="1"/>
  <mergeCells count="9">
    <mergeCell ref="B5:G5"/>
    <mergeCell ref="A6:G6"/>
    <mergeCell ref="B7:F7"/>
    <mergeCell ref="A1:G1"/>
    <mergeCell ref="A2:G2"/>
    <mergeCell ref="C3:D3"/>
    <mergeCell ref="F3:G3"/>
    <mergeCell ref="B4:D4"/>
    <mergeCell ref="E4:G4"/>
  </mergeCells>
  <dataValidations count="3">
    <dataValidation allowBlank="1" prompt="Die hier errechnete Zahl dient zum Übertrag in das Budget unter den externen Kosten in der Spalte &quot;Anmerkungen/Kalkulationsgrundlagen&quot;." sqref="A19"/>
    <dataValidation allowBlank="1" prompt="Die hier errechnete Zahl dient zum Übertrag in das Budget unter den externen Kosten in der Spalte &quot;Betrag&quot;." sqref="A18"/>
    <dataValidation allowBlank="1" prompt="Die Lohnnebenkosten fallen für den Arbeitgeber an und werden auch als indirekte Personalzusatzkosten bezeichnet (u.a. Arbeitgeberanteile an der Sozialversicherung). _x000a_Bitte in diesem Feld das Montasbruttogehalt ohne Dienstgeberkosten angeben." sqref="A11"/>
  </dataValidations>
  <pageMargins left="0.70866141732283472" right="0.70866141732283472" top="0.78740157480314965" bottom="0.78740157480314965" header="0.31496062992125984" footer="0.31496062992125984"/>
  <pageSetup paperSize="9" scale="80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Projektbudget</vt:lpstr>
      <vt:lpstr>Personalkosten Angestellte</vt:lpstr>
      <vt:lpstr>Personalkosten freie DN</vt:lpstr>
    </vt:vector>
  </TitlesOfParts>
  <Company>Gesundheit Österreich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Dürnitzhofer</dc:creator>
  <cp:lastModifiedBy>Sandra Dürnitzhofer</cp:lastModifiedBy>
  <cp:lastPrinted>2019-11-07T14:41:07Z</cp:lastPrinted>
  <dcterms:created xsi:type="dcterms:W3CDTF">2019-11-05T10:41:22Z</dcterms:created>
  <dcterms:modified xsi:type="dcterms:W3CDTF">2020-05-20T07:14:14Z</dcterms:modified>
</cp:coreProperties>
</file>